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20730" windowHeight="103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S29" i="1" l="1"/>
  <c r="S28" i="1"/>
  <c r="D3" i="1"/>
  <c r="D7" i="1"/>
  <c r="D6" i="1"/>
  <c r="D4" i="1"/>
  <c r="D5" i="1"/>
  <c r="D2" i="1"/>
  <c r="C3" i="1"/>
  <c r="C7" i="1"/>
  <c r="C4" i="1"/>
  <c r="C5" i="1"/>
  <c r="C6" i="1"/>
  <c r="C2" i="1"/>
  <c r="E3" i="1"/>
  <c r="E7" i="1"/>
  <c r="E4" i="1"/>
  <c r="E5" i="1"/>
  <c r="E6" i="1"/>
  <c r="E2" i="1"/>
  <c r="S27" i="1" l="1"/>
  <c r="P11" i="1" l="1"/>
  <c r="S26" i="1"/>
  <c r="S25" i="1"/>
  <c r="S24" i="1"/>
  <c r="S23" i="1"/>
  <c r="S22" i="1"/>
  <c r="S21" i="1"/>
  <c r="J11" i="1"/>
  <c r="B2" i="1"/>
  <c r="N11" i="1" l="1"/>
  <c r="M11" i="1"/>
  <c r="G7" i="1"/>
  <c r="L3" i="1"/>
  <c r="G6" i="1"/>
  <c r="H6" i="1"/>
  <c r="L6" i="1"/>
  <c r="O5" i="1"/>
  <c r="M6" i="1"/>
  <c r="H4" i="1"/>
  <c r="P7" i="1"/>
  <c r="F3" i="1"/>
  <c r="G4" i="1"/>
  <c r="I4" i="1"/>
  <c r="I5" i="1"/>
  <c r="B4" i="1"/>
  <c r="M4" i="1"/>
  <c r="G3" i="1"/>
  <c r="F7" i="1"/>
  <c r="H5" i="1"/>
  <c r="I7" i="1"/>
  <c r="L7" i="1"/>
  <c r="B5" i="1"/>
  <c r="K7" i="1"/>
  <c r="H3" i="1"/>
  <c r="M7" i="1"/>
  <c r="J6" i="1"/>
  <c r="N6" i="1"/>
  <c r="N7" i="1"/>
  <c r="J4" i="1"/>
  <c r="J3" i="1"/>
  <c r="N3" i="1"/>
  <c r="O4" i="1"/>
  <c r="N5" i="1"/>
  <c r="P6" i="1"/>
  <c r="J5" i="1"/>
  <c r="N4" i="1"/>
  <c r="P3" i="1"/>
  <c r="L4" i="1"/>
  <c r="B3" i="1"/>
  <c r="K3" i="1"/>
  <c r="M5" i="1"/>
  <c r="H7" i="1"/>
  <c r="B6" i="1"/>
  <c r="M3" i="1"/>
  <c r="F6" i="1"/>
  <c r="F4" i="1"/>
  <c r="P5" i="1"/>
  <c r="K6" i="1"/>
  <c r="B7" i="1"/>
  <c r="O6" i="1"/>
  <c r="O3" i="1"/>
  <c r="L5" i="1"/>
  <c r="G5" i="1"/>
  <c r="I3" i="1"/>
  <c r="J7" i="1"/>
  <c r="I6" i="1"/>
  <c r="K4" i="1"/>
  <c r="K5" i="1"/>
  <c r="O7" i="1"/>
  <c r="F5" i="1"/>
  <c r="P4" i="1"/>
  <c r="K18" i="1" l="1"/>
  <c r="J18" i="1"/>
  <c r="K19" i="1" l="1"/>
  <c r="K17" i="1"/>
  <c r="L18" i="1"/>
  <c r="J19" i="1"/>
  <c r="J17" i="1"/>
  <c r="K16" i="1" l="1"/>
  <c r="K20" i="1"/>
  <c r="L19" i="1"/>
  <c r="L17" i="1"/>
  <c r="J16" i="1"/>
  <c r="J20" i="1"/>
  <c r="L16" i="1"/>
  <c r="K15" i="1" l="1"/>
  <c r="K21" i="1"/>
  <c r="J21" i="1"/>
  <c r="L20" i="1"/>
  <c r="L15" i="1"/>
  <c r="K14" i="1" l="1"/>
  <c r="K22" i="1"/>
  <c r="L14" i="1"/>
  <c r="J15" i="1"/>
  <c r="J22" i="1"/>
  <c r="L21" i="1"/>
  <c r="J14" i="1"/>
  <c r="K23" i="1" l="1"/>
  <c r="K13" i="1"/>
  <c r="L22" i="1"/>
  <c r="L13" i="1"/>
  <c r="J23" i="1"/>
  <c r="J13" i="1"/>
  <c r="K24" i="1" l="1"/>
  <c r="L23" i="1"/>
  <c r="J24" i="1"/>
  <c r="L24" i="1"/>
  <c r="L25" i="1" l="1"/>
  <c r="N18" i="1"/>
  <c r="N17" i="1"/>
  <c r="N19" i="1"/>
  <c r="N16" i="1"/>
  <c r="N20" i="1"/>
  <c r="N15" i="1"/>
  <c r="N21" i="1"/>
  <c r="N22" i="1"/>
  <c r="N14" i="1"/>
  <c r="N13" i="1"/>
  <c r="N23" i="1"/>
  <c r="I14" i="1" l="1"/>
  <c r="I18" i="1"/>
  <c r="I20" i="1"/>
  <c r="I22" i="1"/>
  <c r="I13" i="1"/>
  <c r="I17" i="1"/>
  <c r="I21" i="1"/>
  <c r="J25" i="1"/>
  <c r="K26" i="1" s="1"/>
  <c r="I16" i="1"/>
  <c r="I19" i="1"/>
  <c r="I15" i="1"/>
  <c r="I23" i="1"/>
  <c r="M18" i="1"/>
  <c r="M20" i="1"/>
  <c r="M22" i="1"/>
  <c r="M23" i="1"/>
  <c r="M19" i="1"/>
  <c r="M21" i="1"/>
  <c r="M17" i="1"/>
  <c r="M15" i="1"/>
  <c r="M13" i="1"/>
  <c r="M16" i="1"/>
  <c r="M14" i="1"/>
  <c r="I24" i="1"/>
  <c r="M24" i="1"/>
  <c r="N24" i="1"/>
  <c r="L2" i="1"/>
  <c r="I2" i="1"/>
  <c r="J2" i="1"/>
  <c r="P2" i="1"/>
  <c r="K2" i="1"/>
  <c r="H2" i="1"/>
  <c r="O2" i="1"/>
  <c r="N2" i="1"/>
  <c r="M2" i="1"/>
  <c r="G2" i="1"/>
  <c r="F2" i="1"/>
</calcChain>
</file>

<file path=xl/sharedStrings.xml><?xml version="1.0" encoding="utf-8"?>
<sst xmlns="http://schemas.openxmlformats.org/spreadsheetml/2006/main" count="41" uniqueCount="40">
  <si>
    <t>NIFTY-I</t>
  </si>
  <si>
    <t>Symbol</t>
  </si>
  <si>
    <t>Last</t>
  </si>
  <si>
    <t>Change</t>
  </si>
  <si>
    <t>Change %</t>
  </si>
  <si>
    <t>Open</t>
  </si>
  <si>
    <t>High</t>
  </si>
  <si>
    <t>Low</t>
  </si>
  <si>
    <t>Close</t>
  </si>
  <si>
    <t>Trade Vol</t>
  </si>
  <si>
    <t>Total Vol</t>
  </si>
  <si>
    <t>Open Interest</t>
  </si>
  <si>
    <t>Bid</t>
  </si>
  <si>
    <t>Ask</t>
  </si>
  <si>
    <t>Bid Size</t>
  </si>
  <si>
    <t>Ask Size</t>
  </si>
  <si>
    <t>WeekDay</t>
  </si>
  <si>
    <t>BANKNIFTY-I</t>
  </si>
  <si>
    <t>CE</t>
  </si>
  <si>
    <t>PE</t>
  </si>
  <si>
    <t>Total (OI) &gt;&gt;</t>
  </si>
  <si>
    <t>PCR (OI) &gt;&gt;</t>
  </si>
  <si>
    <t>RELIANCE-I</t>
  </si>
  <si>
    <t>SBIN-I</t>
  </si>
  <si>
    <t>TATAMOTORS-I</t>
  </si>
  <si>
    <t>HDFCBANK-I</t>
  </si>
  <si>
    <t>Live Open Interest Analysis</t>
  </si>
  <si>
    <t>NIFTY</t>
  </si>
  <si>
    <t>-I</t>
  </si>
  <si>
    <t>BANKNIFTY</t>
  </si>
  <si>
    <t>OPTIDX_</t>
  </si>
  <si>
    <t>_</t>
  </si>
  <si>
    <t>Symbol Name</t>
  </si>
  <si>
    <t>LTP</t>
  </si>
  <si>
    <t>Difference</t>
  </si>
  <si>
    <t>Expiry</t>
  </si>
  <si>
    <t>Current Date</t>
  </si>
  <si>
    <t>Last Update 
Time</t>
  </si>
  <si>
    <t>29APR2021</t>
  </si>
  <si>
    <t>Change In 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</si>
</sst>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ddmmm"/>
    <numFmt numFmtId="166" formatCode="ddmmmyyyy"/>
    <numFmt numFmtId="167" formatCode="ddmmyy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20"/>
      <color theme="1"/>
      <name val="Arial Narrow"/>
      <family val="2"/>
    </font>
    <font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1" applyFont="1" applyFill="1"/>
    <xf numFmtId="165" fontId="0" fillId="0" borderId="0" xfId="0" applyNumberFormat="1"/>
    <xf numFmtId="14" fontId="0" fillId="0" borderId="0" xfId="0" applyNumberFormat="1"/>
    <xf numFmtId="0" fontId="3" fillId="0" borderId="0" xfId="0" applyFont="1"/>
    <xf numFmtId="2" fontId="3" fillId="0" borderId="0" xfId="0" applyNumberFormat="1" applyFont="1"/>
    <xf numFmtId="0" fontId="3" fillId="0" borderId="0" xfId="0" applyFont="1" applyProtection="1"/>
    <xf numFmtId="0" fontId="3" fillId="2" borderId="0" xfId="0" applyFont="1" applyFill="1"/>
    <xf numFmtId="2" fontId="3" fillId="3" borderId="0" xfId="0" applyNumberFormat="1" applyFont="1" applyFill="1"/>
    <xf numFmtId="0" fontId="4" fillId="5" borderId="1" xfId="1" applyFont="1" applyFill="1" applyBorder="1" applyAlignment="1">
      <alignment horizontal="center"/>
    </xf>
    <xf numFmtId="0" fontId="0" fillId="6" borderId="1" xfId="0" applyFill="1" applyBorder="1"/>
    <xf numFmtId="0" fontId="0" fillId="7" borderId="1" xfId="0" applyFill="1" applyBorder="1"/>
    <xf numFmtId="0" fontId="5" fillId="6" borderId="1" xfId="0" applyFont="1" applyFill="1" applyBorder="1"/>
    <xf numFmtId="0" fontId="5" fillId="7" borderId="1" xfId="0" applyFont="1" applyFill="1" applyBorder="1"/>
    <xf numFmtId="49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14" fontId="5" fillId="0" borderId="1" xfId="0" applyNumberFormat="1" applyFont="1" applyBorder="1"/>
    <xf numFmtId="21" fontId="5" fillId="0" borderId="1" xfId="0" applyNumberFormat="1" applyFont="1" applyBorder="1"/>
    <xf numFmtId="15" fontId="0" fillId="0" borderId="0" xfId="0" applyNumberFormat="1"/>
    <xf numFmtId="0" fontId="3" fillId="4" borderId="0" xfId="0" applyFont="1" applyFill="1" applyAlignment="1">
      <alignment horizontal="center"/>
    </xf>
  </cellXfs>
  <cellStyles count="5">
    <cellStyle name="Comma 2" xfId="4"/>
    <cellStyle name="Normal" xfId="0" builtinId="0"/>
    <cellStyle name="Normal 2" xfId="3"/>
    <cellStyle name="Normal 3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volatileDependencies.xml><?xml version="1.0" encoding="utf-8"?>
<volTypes xmlns="http://schemas.openxmlformats.org/spreadsheetml/2006/main">
  <volType type="realTimeData">
    <main first="rtdsrv.8b3aec1705714e96a63bfaedca02bc6a">
      <tp>
        <v>33133.9</v>
        <stp/>
        <stp>SubscribeRealtime</stp>
        <stp>NFO</stp>
        <stp>BANKNIFTY-I</stp>
        <stp>High</stp>
        <tr r="G3" s="1"/>
      </tp>
    </main>
    <main first="rtdsrv.8b3aec1705714e96a63bfaedca02bc6a">
      <tp>
        <v>1452.6</v>
        <stp/>
        <stp>SubscribeRealtime</stp>
        <stp>NFO</stp>
        <stp>HDFCBANK-I</stp>
        <stp>SellPrice</stp>
        <tr r="N7" s="1"/>
      </tp>
      <tp>
        <v>11551750</v>
        <stp/>
        <stp>SubscribeRealtime</stp>
        <stp>NFO</stp>
        <stp>RELIANCE-I</stp>
        <stp>OpenInterest</stp>
        <tr r="L4" s="1"/>
      </tp>
      <tp>
        <v>2250000</v>
        <stp/>
        <stp>SubscribeRealtime</stp>
        <stp>NFO</stp>
        <stp>SBIN-I</stp>
        <stp>OpenInterestChange</stp>
        <tr r="E5" s="1"/>
      </tp>
      <tp>
        <v>309.7</v>
        <stp/>
        <stp>SubscribeRealtime</stp>
        <stp>NFO</stp>
        <stp>TATAMOTORS-I</stp>
        <stp>High</stp>
        <tr r="G6" s="1"/>
      </tp>
      <tp>
        <v>1997.75</v>
        <stp/>
        <stp>SubscribeRealtime</stp>
        <stp>NFO</stp>
        <stp>RELIANCE-I</stp>
        <stp>SellPrice</stp>
        <tr r="N4" s="1"/>
      </tp>
      <tp>
        <v>33076.65</v>
        <stp/>
        <stp>SubscribeRealtime</stp>
        <stp>NFO</stp>
        <stp>BANKNIFTY-I</stp>
        <stp>SellPrice</stp>
        <tr r="N3" s="1"/>
      </tp>
      <tp>
        <v>1252225</v>
        <stp/>
        <stp>SubscribeRealtime</stp>
        <stp>NFO</stp>
        <stp>BANKNIFTY-I</stp>
        <stp>TotalQtyTraded</stp>
        <tr r="K3" s="1"/>
      </tp>
      <tp>
        <v>336300</v>
        <stp/>
        <stp>SubscribeRealtime</stp>
        <stp>NFO</stp>
        <stp>TATAMOTORS-I</stp>
        <stp>OpenInterestChange</stp>
        <tr r="E6" s="1"/>
      </tp>
    </main>
    <main first="rtdsrv.8b3aec1705714e96a63bfaedca02bc6a">
      <tp>
        <v>1455.5</v>
        <stp/>
        <stp>SubscribeRealtime</stp>
        <stp>NFO</stp>
        <stp>HDFCBANK-I</stp>
        <stp>High</stp>
        <tr r="G7" s="1"/>
      </tp>
      <tp>
        <v>1997.05</v>
        <stp/>
        <stp>SubscribeRealtime</stp>
        <stp>NFO</stp>
        <stp>RELIANCE-I</stp>
        <stp>Open</stp>
        <tr r="F4" s="1"/>
      </tp>
      <tp>
        <v>117.65</v>
        <stp/>
        <stp>SubscribeRealtime</stp>
        <stp>NFO</stp>
        <stp>NIFTY-I</stp>
        <stp>PriceChange</stp>
        <tr r="C2" s="1"/>
      </tp>
      <tp>
        <v>33073.5</v>
        <stp/>
        <stp>SubscribeRealtime</stp>
        <stp>NFO</stp>
        <stp>BANKNIFTY-I</stp>
        <stp>LastTradePrice</stp>
        <tr r="B3" s="1"/>
      </tp>
    </main>
    <main first="rtdsrv.8b3aec1705714e96a63bfaedca02bc6a">
      <tp>
        <v>303.85000000000002</v>
        <stp/>
        <stp>SubscribeRealtime</stp>
        <stp>NFO</stp>
        <stp>TATAMOTORS-I</stp>
        <stp>Open</stp>
        <tr r="F6" s="1"/>
      </tp>
      <tp>
        <v>1785350</v>
        <stp/>
        <stp>SubscribeRealtime</stp>
        <stp>NFO</stp>
        <stp>BANKNIFTY-I</stp>
        <stp>OpenInterest</stp>
        <tr r="L3" s="1"/>
      </tp>
    </main>
    <main first="rtdsrv.8b3aec1705714e96a63bfaedca02bc6a">
      <tp>
        <v>5700</v>
        <stp/>
        <stp>SubscribeRealtime</stp>
        <stp>NFO</stp>
        <stp>TATAMOTORS-I</stp>
        <stp>SellQty</stp>
        <tr r="P6" s="1"/>
      </tp>
    </main>
    <main first="rtdsrv.8b3aec1705714e96a63bfaedca02bc6a">
      <tp>
        <v>1100</v>
        <stp/>
        <stp>SubscribeRealtime</stp>
        <stp>NFO</stp>
        <stp>HDFCBANK-I</stp>
        <stp>BuyQty</stp>
        <tr r="O7" s="1"/>
      </tp>
    </main>
    <main first="rtdsrv.8b3aec1705714e96a63bfaedca02bc6a">
      <tp>
        <v>250</v>
        <stp/>
        <stp>SubscribeRealtime</stp>
        <stp>NFO</stp>
        <stp>RELIANCE-I</stp>
        <stp>BuyQty</stp>
        <tr r="O4" s="1"/>
      </tp>
      <tp>
        <v>1436.8</v>
        <stp/>
        <stp>SubscribeRealtime</stp>
        <stp>NFO</stp>
        <stp>HDFCBANK-I</stp>
        <stp>Open</stp>
        <tr r="F7" s="1"/>
      </tp>
      <tp>
        <v>2004</v>
        <stp/>
        <stp>SubscribeRealtime</stp>
        <stp>NFO</stp>
        <stp>RELIANCE-I</stp>
        <stp>High</stp>
        <tr r="G4" s="1"/>
      </tp>
      <tp>
        <v>25</v>
        <stp/>
        <stp>SubscribeRealtime</stp>
        <stp>NFO</stp>
        <stp>BANKNIFTY-I</stp>
        <stp>SellQty</stp>
        <tr r="P3" s="1"/>
      </tp>
    </main>
    <main first="rtdsrv.8b3aec1705714e96a63bfaedca02bc6a">
      <tp>
        <v>14685</v>
        <stp/>
        <stp>SubscribeRealtime</stp>
        <stp>NFO</stp>
        <stp>NIFTY-I</stp>
        <stp>Low</stp>
        <tr r="H2" s="1"/>
      </tp>
    </main>
    <main first="rtdsrv.8b3aec1705714e96a63bfaedca02bc6a">
      <tp>
        <v>41974800</v>
        <stp/>
        <stp>SubscribeRealtime</stp>
        <stp>NFO</stp>
        <stp>TATAMOTORS-I</stp>
        <stp>OpenInterest</stp>
        <tr r="L6" s="1"/>
      </tp>
      <tp>
        <v>32874</v>
        <stp/>
        <stp>SubscribeRealtime</stp>
        <stp>NFO</stp>
        <stp>BANKNIFTY-I</stp>
        <stp>Open</stp>
        <tr r="F3" s="1"/>
      </tp>
    </main>
    <main first="rtdsrv.8b3aec1705714e96a63bfaedca02bc6a">
      <tp>
        <v>15550700</v>
        <stp/>
        <stp>SubscribeRealtime</stp>
        <stp>NFO</stp>
        <stp>HDFCBANK-I</stp>
        <stp>OpenInterest</stp>
        <tr r="L7" s="1"/>
      </tp>
    </main>
    <main first="rtdsrv.8b3aec1705714e96a63bfaedca02bc6a">
      <tp>
        <v>360.35</v>
        <stp/>
        <stp>SubscribeRealtime</stp>
        <stp>NFO</stp>
        <stp>SBIN-I</stp>
        <stp>BuyPrice</stp>
        <tr r="M5" s="1"/>
      </tp>
      <tp>
        <v>1430</v>
        <stp/>
        <stp>SubscribeRealtime</stp>
        <stp>NFO</stp>
        <stp>HDFCBANK-I</stp>
        <stp>Low</stp>
        <tr r="H7" s="1"/>
      </tp>
      <tp>
        <v>307.45</v>
        <stp/>
        <stp>SubscribeRealtime</stp>
        <stp>NFO</stp>
        <stp>TATAMOTORS-I</stp>
        <stp>SellPrice</stp>
        <tr r="N6" s="1"/>
      </tp>
      <tp>
        <v>5700</v>
        <stp/>
        <stp>SubscribeRealtime</stp>
        <stp>NFO</stp>
        <stp>TATAMOTORS-I</stp>
        <stp>LastTradeQty</stp>
        <tr r="J6" s="1"/>
      </tp>
      <tp>
        <v>1.95</v>
        <stp/>
        <stp>SubscribeRealtime</stp>
        <stp>NFO</stp>
        <stp>SBIN-I</stp>
        <stp>PriceChangePercentage</stp>
        <tr r="D5" s="1"/>
      </tp>
    </main>
    <main first="rtdsrv.8b3aec1705714e96a63bfaedca02bc6a">
      <tp>
        <v>0.8</v>
        <stp/>
        <stp>SubscribeRealtime</stp>
        <stp>NFO</stp>
        <stp>NIFTY-I</stp>
        <stp>PriceChangePercentage</stp>
        <tr r="D2" s="1"/>
      </tp>
    </main>
    <main first="rtdsrv.8b3aec1705714e96a63bfaedca02bc6a">
      <tp>
        <v>1978.9</v>
        <stp/>
        <stp>SubscribeRealtime</stp>
        <stp>NFO</stp>
        <stp>RELIANCE-I</stp>
        <stp>Low</stp>
        <tr r="H4" s="1"/>
      </tp>
      <tp>
        <v>12000</v>
        <stp/>
        <stp>SubscribeRealtime</stp>
        <stp>NFO</stp>
        <stp>SBIN-I</stp>
        <stp>SellQty</stp>
        <tr r="P5" s="1"/>
      </tp>
      <tp>
        <v>1650</v>
        <stp/>
        <stp>SubscribeRealtime</stp>
        <stp>NFO</stp>
        <stp>HDFCBANK-I</stp>
        <stp>LastTradeQty</stp>
        <tr r="J7" s="1"/>
      </tp>
      <tp>
        <v>125</v>
        <stp/>
        <stp>SubscribeRealtime</stp>
        <stp>NFO</stp>
        <stp>BANKNIFTY-I</stp>
        <stp>LastTradeQty</stp>
        <tr r="J3" s="1"/>
      </tp>
    </main>
    <main first="rtdsrv.8b3aec1705714e96a63bfaedca02bc6a">
      <tp>
        <v>353.6</v>
        <stp/>
        <stp>SubscribeRealtime</stp>
        <stp>NFO</stp>
        <stp>SBIN-I</stp>
        <stp>Close</stp>
        <tr r="I5" s="1"/>
      </tp>
    </main>
    <main first="rtdsrv.8b3aec1705714e96a63bfaedca02bc6a">
      <tp>
        <v>14644.7</v>
        <stp/>
        <stp>SubscribeRealtime</stp>
        <stp>NFO</stp>
        <stp>NIFTY-I</stp>
        <stp>Close</stp>
        <tr r="I2" s="1"/>
      </tp>
      <tp>
        <v>100</v>
        <stp/>
        <stp>SubscribeRealtime</stp>
        <stp>NFO</stp>
        <stp>BANKNIFTY-I</stp>
        <stp>BuyQty</stp>
        <tr r="O3" s="1"/>
      </tp>
    </main>
    <main first="rtdsrv.8b3aec1705714e96a63bfaedca02bc6a">
      <tp>
        <v>3038000</v>
        <stp/>
        <stp>SubscribeRealtime</stp>
        <stp>NFO</stp>
        <stp>RELIANCE-I</stp>
        <stp>TotalQtyTraded</stp>
        <tr r="K4" s="1"/>
      </tp>
      <tp>
        <v>11.2</v>
        <stp/>
        <stp>SubscribeRealtime</stp>
        <stp>NFO</stp>
        <stp>RELIANCE-I</stp>
        <stp>PriceChange</stp>
        <tr r="C4" s="1"/>
      </tp>
      <tp>
        <v>1452.45</v>
        <stp/>
        <stp>SubscribeRealtime</stp>
        <stp>NFO</stp>
        <stp>HDFCBANK-I</stp>
        <stp>LastTradePrice</stp>
        <tr r="B7" s="1"/>
      </tp>
    </main>
    <main first="rtdsrv.8b3aec1705714e96a63bfaedca02bc6a">
      <tp>
        <v>14.75</v>
        <stp/>
        <stp>SubscribeRealtime</stp>
        <stp>NFO</stp>
        <stp>HDFCBANK-I</stp>
        <stp>PriceChange</stp>
        <tr r="C7" s="1"/>
      </tp>
      <tp>
        <v>1997.4</v>
        <stp/>
        <stp>SubscribeRealtime</stp>
        <stp>NFO</stp>
        <stp>RELIANCE-I</stp>
        <stp>LastTradePrice</stp>
        <tr r="B4" s="1"/>
      </tp>
      <tp>
        <v>14762.35</v>
        <stp/>
        <stp>SubscribeRealtime</stp>
        <stp>NFO</stp>
        <stp>NIFTY-I</stp>
        <stp>BuyPrice</stp>
        <tr r="M2" s="1"/>
      </tp>
      <tp>
        <v>5339400</v>
        <stp/>
        <stp>SubscribeRealtime</stp>
        <stp>NFO</stp>
        <stp>HDFCBANK-I</stp>
        <stp>TotalQtyTraded</stp>
        <tr r="K7" s="1"/>
      </tp>
    </main>
    <main first="rtdsrv.8b3aec1705714e96a63bfaedca02bc6a">
      <tp>
        <v>-75</v>
        <stp/>
        <stp>SubscribeRealtime</stp>
        <stp>NFO</stp>
        <stp>NIFTY-I</stp>
        <stp>OpenInterestChange</stp>
        <tr r="E2" s="1"/>
      </tp>
    </main>
    <main first="rtdsrv.8b3aec1705714e96a63bfaedca02bc6a">
      <tp>
        <v>250</v>
        <stp/>
        <stp>SubscribeRealtime</stp>
        <stp>NFO</stp>
        <stp>RELIANCE-I</stp>
        <stp>LastTradeQty</stp>
        <tr r="J4" s="1"/>
      </tp>
      <tp>
        <v>360.5</v>
        <stp/>
        <stp>SubscribeRealtime</stp>
        <stp>NFO</stp>
        <stp>SBIN-I</stp>
        <stp>SellPrice</stp>
        <tr r="N5" s="1"/>
      </tp>
      <tp>
        <v>-33500</v>
        <stp/>
        <stp>SubscribeRealtime</stp>
        <stp>NFO</stp>
        <stp>RELIANCE-I</stp>
        <stp>OpenInterestChange</stp>
        <tr r="E4" s="1"/>
      </tp>
      <tp>
        <v>1.65</v>
        <stp/>
        <stp>SubscribeRealtime</stp>
        <stp>NFO</stp>
        <stp>TATAMOTORS-I</stp>
        <stp>PriceChangePercentage</stp>
        <tr r="D6" s="1"/>
      </tp>
    </main>
    <main first="rtdsrv.8b3aec1705714e96a63bfaedca02bc6a">
      <tp>
        <v>14772</v>
        <stp/>
        <stp>SubscribeRealtime</stp>
        <stp>NFO</stp>
        <stp>NIFTY-I</stp>
        <stp>High</stp>
        <tr r="G2" s="1"/>
      </tp>
    </main>
    <main first="rtdsrv.8b3aec1705714e96a63bfaedca02bc6a">
      <tp>
        <v>36450</v>
        <stp/>
        <stp>SubscribeRealtime</stp>
        <stp>NFO</stp>
        <stp>OPTIDX_NIFTY_29APR2021_PE_15400</stp>
        <stp>OpenInterest</stp>
        <tr r="L24" s="1"/>
      </tp>
      <tp>
        <v>1477275</v>
        <stp/>
        <stp>SubscribeRealtime</stp>
        <stp>NFO</stp>
        <stp>OPTIDX_NIFTY_29APR2021_PE_15000</stp>
        <stp>OpenInterest</stp>
        <tr r="L20" s="1"/>
      </tp>
      <tp>
        <v>52500</v>
        <stp/>
        <stp>SubscribeRealtime</stp>
        <stp>NFO</stp>
        <stp>OPTIDX_NIFTY_29APR2021_PE_15100</stp>
        <stp>OpenInterest</stp>
        <tr r="L21" s="1"/>
      </tp>
      <tp>
        <v>63000</v>
        <stp/>
        <stp>SubscribeRealtime</stp>
        <stp>NFO</stp>
        <stp>OPTIDX_NIFTY_29APR2021_PE_15200</stp>
        <stp>OpenInterest</stp>
        <tr r="L22" s="1"/>
      </tp>
      <tp>
        <v>32550</v>
        <stp/>
        <stp>SubscribeRealtime</stp>
        <stp>NFO</stp>
        <stp>OPTIDX_NIFTY_29APR2021_PE_15300</stp>
        <stp>OpenInterest</stp>
        <tr r="L23" s="1"/>
      </tp>
      <tp>
        <v>1765950</v>
        <stp/>
        <stp>SubscribeRealtime</stp>
        <stp>NFO</stp>
        <stp>OPTIDX_NIFTY_29APR2021_PE_14800</stp>
        <stp>OpenInterest</stp>
        <tr r="L18" s="1"/>
      </tp>
      <tp>
        <v>410625</v>
        <stp/>
        <stp>SubscribeRealtime</stp>
        <stp>NFO</stp>
        <stp>OPTIDX_NIFTY_29APR2021_PE_14900</stp>
        <stp>OpenInterest</stp>
        <tr r="L19" s="1"/>
      </tp>
      <tp>
        <v>3343200</v>
        <stp/>
        <stp>SubscribeRealtime</stp>
        <stp>NFO</stp>
        <stp>OPTIDX_NIFTY_29APR2021_PE_14400</stp>
        <stp>OpenInterest</stp>
        <tr r="L14" s="1"/>
      </tp>
      <tp>
        <v>6363675</v>
        <stp/>
        <stp>SubscribeRealtime</stp>
        <stp>NFO</stp>
        <stp>OPTIDX_NIFTY_29APR2021_PE_14500</stp>
        <stp>OpenInterest</stp>
        <tr r="L15" s="1"/>
      </tp>
      <tp>
        <v>4182225</v>
        <stp/>
        <stp>SubscribeRealtime</stp>
        <stp>NFO</stp>
        <stp>OPTIDX_NIFTY_29APR2021_PE_14600</stp>
        <stp>OpenInterest</stp>
        <tr r="L16" s="1"/>
      </tp>
      <tp>
        <v>4185375</v>
        <stp/>
        <stp>SubscribeRealtime</stp>
        <stp>NFO</stp>
        <stp>OPTIDX_NIFTY_29APR2021_PE_14700</stp>
        <stp>OpenInterest</stp>
        <tr r="L17" s="1"/>
      </tp>
      <tp>
        <v>3649050</v>
        <stp/>
        <stp>SubscribeRealtime</stp>
        <stp>NFO</stp>
        <stp>OPTIDX_NIFTY_29APR2021_PE_14300</stp>
        <stp>OpenInterest</stp>
        <tr r="L13" s="1"/>
      </tp>
      <tp>
        <v>4506150</v>
        <stp/>
        <stp>SubscribeRealtime</stp>
        <stp>NFO</stp>
        <stp>OPTIDX_NIFTY_29APR2021_CE_14800</stp>
        <stp>OpenInterest</stp>
        <tr r="J18" s="1"/>
      </tp>
      <tp>
        <v>3658350</v>
        <stp/>
        <stp>SubscribeRealtime</stp>
        <stp>NFO</stp>
        <stp>OPTIDX_NIFTY_29APR2021_CE_14900</stp>
        <stp>OpenInterest</stp>
        <tr r="J19" s="1"/>
      </tp>
      <tp>
        <v>941925</v>
        <stp/>
        <stp>SubscribeRealtime</stp>
        <stp>NFO</stp>
        <stp>OPTIDX_NIFTY_29APR2021_CE_14400</stp>
        <stp>OpenInterest</stp>
        <tr r="J14" s="1"/>
      </tp>
      <tp>
        <v>2160000</v>
        <stp/>
        <stp>SubscribeRealtime</stp>
        <stp>NFO</stp>
        <stp>OPTIDX_NIFTY_29APR2021_CE_14500</stp>
        <stp>OpenInterest</stp>
        <tr r="J15" s="1"/>
      </tp>
      <tp>
        <v>1856625</v>
        <stp/>
        <stp>SubscribeRealtime</stp>
        <stp>NFO</stp>
        <stp>OPTIDX_NIFTY_29APR2021_CE_14600</stp>
        <stp>OpenInterest</stp>
        <tr r="J16" s="1"/>
      </tp>
      <tp>
        <v>3244500</v>
        <stp/>
        <stp>SubscribeRealtime</stp>
        <stp>NFO</stp>
        <stp>OPTIDX_NIFTY_29APR2021_CE_14700</stp>
        <stp>OpenInterest</stp>
        <tr r="J17" s="1"/>
      </tp>
      <tp>
        <v>752250</v>
        <stp/>
        <stp>SubscribeRealtime</stp>
        <stp>NFO</stp>
        <stp>OPTIDX_NIFTY_29APR2021_CE_14300</stp>
        <stp>OpenInterest</stp>
        <tr r="J13" s="1"/>
      </tp>
      <tp>
        <v>622500</v>
        <stp/>
        <stp>SubscribeRealtime</stp>
        <stp>NFO</stp>
        <stp>OPTIDX_NIFTY_29APR2021_CE_15400</stp>
        <stp>OpenInterest</stp>
        <tr r="J24" s="1"/>
      </tp>
      <tp>
        <v>6502800</v>
        <stp/>
        <stp>SubscribeRealtime</stp>
        <stp>NFO</stp>
        <stp>OPTIDX_NIFTY_29APR2021_CE_15000</stp>
        <stp>OpenInterest</stp>
        <tr r="J20" s="1"/>
      </tp>
      <tp>
        <v>2706750</v>
        <stp/>
        <stp>SubscribeRealtime</stp>
        <stp>NFO</stp>
        <stp>OPTIDX_NIFTY_29APR2021_CE_15100</stp>
        <stp>OpenInterest</stp>
        <tr r="J21" s="1"/>
      </tp>
      <tp>
        <v>3036675</v>
        <stp/>
        <stp>SubscribeRealtime</stp>
        <stp>NFO</stp>
        <stp>OPTIDX_NIFTY_29APR2021_CE_15200</stp>
        <stp>OpenInterest</stp>
        <tr r="J22" s="1"/>
      </tp>
      <tp>
        <v>1439550</v>
        <stp/>
        <stp>SubscribeRealtime</stp>
        <stp>NFO</stp>
        <stp>OPTIDX_NIFTY_29APR2021_CE_15300</stp>
        <stp>OpenInterest</stp>
        <tr r="J23" s="1"/>
      </tp>
    </main>
    <main first="rtdsrv.8b3aec1705714e96a63bfaedca02bc6a">
      <tp>
        <v>67650</v>
        <stp/>
        <stp>SubscribeRealtime</stp>
        <stp>NFO</stp>
        <stp>HDFCBANK-I</stp>
        <stp>OpenInterestChange</stp>
        <tr r="E7" s="1"/>
      </tp>
    </main>
    <main first="rtdsrv.8b3aec1705714e96a63bfaedca02bc6a">
      <tp>
        <v>46815000</v>
        <stp/>
        <stp>SubscribeRealtime</stp>
        <stp>NFO</stp>
        <stp>SBIN-I</stp>
        <stp>OpenInterest</stp>
        <tr r="L5" s="1"/>
      </tp>
      <tp>
        <v>14764</v>
        <stp/>
        <stp>SubscribeRealtime</stp>
        <stp>NFO</stp>
        <stp>NIFTY-I</stp>
        <stp>SellPrice</stp>
        <tr r="N2" s="1"/>
      </tp>
    </main>
    <main first="rtdsrv.8b3aec1705714e96a63bfaedca02bc6a">
      <tp>
        <v>5</v>
        <stp/>
        <stp>SubscribeRealtime</stp>
        <stp>NFO</stp>
        <stp>TATAMOTORS-I</stp>
        <stp>PriceChange</stp>
        <tr r="C6" s="1"/>
      </tp>
      <tp>
        <v>14762.35</v>
        <stp/>
        <stp>SubscribeRealtime</stp>
        <stp>NFO</stp>
        <stp>NIFTY-I</stp>
        <stp>LastTradePrice</stp>
        <tr r="B2" s="1"/>
        <tr r="J11" s="1"/>
      </tp>
    </main>
    <main first="rtdsrv.8b3aec1705714e96a63bfaedca02bc6a">
      <tp>
        <v>302.25</v>
        <stp/>
        <stp>SubscribeRealtime</stp>
        <stp>NFO</stp>
        <stp>TATAMOTORS-I</stp>
        <stp>Close</stp>
        <tr r="I6" s="1"/>
      </tp>
    </main>
    <main first="rtdsrv.8b3aec1705714e96a63bfaedca02bc6a">
      <tp>
        <v>356.7</v>
        <stp/>
        <stp>SubscribeRealtime</stp>
        <stp>NFO</stp>
        <stp>SBIN-I</stp>
        <stp>Open</stp>
        <tr r="F5" s="1"/>
      </tp>
      <tp>
        <v>331.55</v>
        <stp/>
        <stp>SubscribeRealtime</stp>
        <stp>NFO</stp>
        <stp>BANKNIFTY-I</stp>
        <stp>PriceChange</stp>
        <tr r="C3" s="1"/>
      </tp>
      <tp>
        <v>2515425</v>
        <stp/>
        <stp>SubscribeRealtime</stp>
        <stp>NFO</stp>
        <stp>NIFTY-I</stp>
        <stp>TotalQtyTraded</stp>
        <tr r="K2" s="1"/>
      </tp>
    </main>
    <main first="rtdsrv.8b3aec1705714e96a63bfaedca02bc6a">
      <tp>
        <v>8415525</v>
        <stp/>
        <stp>SubscribeRealtime</stp>
        <stp>NFO</stp>
        <stp>NIFTY-I</stp>
        <stp>OpenInterest</stp>
        <tr r="L2" s="1"/>
      </tp>
      <tp>
        <v>3000</v>
        <stp/>
        <stp>SubscribeRealtime</stp>
        <stp>NFO</stp>
        <stp>SBIN-I</stp>
        <stp>BuyQty</stp>
        <tr r="O5" s="1"/>
      </tp>
    </main>
    <main first="rtdsrv.8b3aec1705714e96a63bfaedca02bc6a">
      <tp>
        <v>361.8</v>
        <stp/>
        <stp>SubscribeRealtime</stp>
        <stp>NFO</stp>
        <stp>SBIN-I</stp>
        <stp>High</stp>
        <tr r="G5" s="1"/>
      </tp>
    </main>
    <main first="rtdsrv.8b3aec1705714e96a63bfaedca02bc6a">
      <tp>
        <v>525</v>
        <stp/>
        <stp>SubscribeRealtime</stp>
        <stp>NFO</stp>
        <stp>NIFTY-I</stp>
        <stp>SellQty</stp>
        <tr r="P2" s="1"/>
      </tp>
    </main>
    <main first="rtdsrv.8b3aec1705714e96a63bfaedca02bc6a">
      <tp>
        <v>14702.25</v>
        <stp/>
        <stp>SubscribeRealtime</stp>
        <stp>NFO</stp>
        <stp>NIFTY-I</stp>
        <stp>Open</stp>
        <tr r="F2" s="1"/>
      </tp>
    </main>
    <main first="rtdsrv.8b3aec1705714e96a63bfaedca02bc6a">
      <tp>
        <v>32833.9</v>
        <stp/>
        <stp>SubscribeRealtime</stp>
        <stp>NFO</stp>
        <stp>BANKNIFTY-I</stp>
        <stp>Low</stp>
        <tr r="H3" s="1"/>
      </tp>
    </main>
    <main first="rtdsrv.8b3aec1705714e96a63bfaedca02bc6a">
      <tp>
        <v>28500</v>
        <stp/>
        <stp>SubscribeRealtime</stp>
        <stp>NFO</stp>
        <stp>TATAMOTORS-I</stp>
        <stp>BuyQty</stp>
        <tr r="O6" s="1"/>
      </tp>
      <tp>
        <v>303.85000000000002</v>
        <stp/>
        <stp>SubscribeRealtime</stp>
        <stp>NFO</stp>
        <stp>TATAMOTORS-I</stp>
        <stp>Low</stp>
        <tr r="H6" s="1"/>
      </tp>
    </main>
    <main first="rtdsrv.8b3aec1705714e96a63bfaedca02bc6a">
      <tp>
        <v>1997.25</v>
        <stp/>
        <stp>SubscribeRealtime</stp>
        <stp>NFO</stp>
        <stp>RELIANCE-I</stp>
        <stp>BuyPrice</stp>
        <tr r="M4" s="1"/>
      </tp>
    </main>
    <main first="rtdsrv.8b3aec1705714e96a63bfaedca02bc6a">
      <tp>
        <v>32741.95</v>
        <stp/>
        <stp>SubscribeRealtime</stp>
        <stp>NFO</stp>
        <stp>BANKNIFTY-I</stp>
        <stp>Close</stp>
        <tr r="I3" s="1"/>
      </tp>
    </main>
    <main first="rtdsrv.8b3aec1705714e96a63bfaedca02bc6a">
      <tp>
        <v>1986.2</v>
        <stp/>
        <stp>SubscribeRealtime</stp>
        <stp>NFO</stp>
        <stp>RELIANCE-I</stp>
        <stp>Close</stp>
        <tr r="I4" s="1"/>
      </tp>
      <tp>
        <v>1.03</v>
        <stp/>
        <stp>SubscribeRealtime</stp>
        <stp>NFO</stp>
        <stp>HDFCBANK-I</stp>
        <stp>PriceChangePercentage</stp>
        <tr r="D7" s="1"/>
      </tp>
    </main>
    <main first="rtdsrv.8b3aec1705714e96a63bfaedca02bc6a">
      <tp>
        <v>150</v>
        <stp/>
        <stp>SubscribeRealtime</stp>
        <stp>NFO</stp>
        <stp>NIFTY-I</stp>
        <stp>LastTradeQty</stp>
        <tr r="J2" s="1"/>
      </tp>
      <tp>
        <v>356.1</v>
        <stp/>
        <stp>SubscribeRealtime</stp>
        <stp>NFO</stp>
        <stp>SBIN-I</stp>
        <stp>Low</stp>
        <tr r="H5" s="1"/>
      </tp>
      <tp>
        <v>75</v>
        <stp/>
        <stp>SubscribeRealtime</stp>
        <stp>NFO</stp>
        <stp>NIFTY-I</stp>
        <stp>BuyQty</stp>
        <tr r="O2" s="1"/>
      </tp>
    </main>
    <main first="rtdsrv.8b3aec1705714e96a63bfaedca02bc6a">
      <tp>
        <v>500</v>
        <stp/>
        <stp>SubscribeRealtime</stp>
        <stp>NFO</stp>
        <stp>RELIANCE-I</stp>
        <stp>SellQty</stp>
        <tr r="P4" s="1"/>
      </tp>
    </main>
    <main first="rtdsrv.8b3aec1705714e96a63bfaedca02bc6a">
      <tp>
        <v>0.56000000000000005</v>
        <stp/>
        <stp>SubscribeRealtime</stp>
        <stp>NFO</stp>
        <stp>RELIANCE-I</stp>
        <stp>PriceChangePercentage</stp>
        <tr r="D4" s="1"/>
      </tp>
      <tp>
        <v>1.01</v>
        <stp/>
        <stp>SubscribeRealtime</stp>
        <stp>NFO</stp>
        <stp>BANKNIFTY-I</stp>
        <stp>PriceChangePercentage</stp>
        <tr r="D3" s="1"/>
      </tp>
    </main>
    <main first="rtdsrv.8b3aec1705714e96a63bfaedca02bc6a">
      <tp>
        <v>550</v>
        <stp/>
        <stp>SubscribeRealtime</stp>
        <stp>NFO</stp>
        <stp>HDFCBANK-I</stp>
        <stp>SellQty</stp>
        <tr r="P7" s="1"/>
      </tp>
      <tp>
        <v>1437.7</v>
        <stp/>
        <stp>SubscribeRealtime</stp>
        <stp>NFO</stp>
        <stp>HDFCBANK-I</stp>
        <stp>Close</stp>
        <tr r="I7" s="1"/>
      </tp>
    </main>
    <main first="rtdsrv.8b3aec1705714e96a63bfaedca02bc6a">
      <tp>
        <v>360.5</v>
        <stp/>
        <stp>SubscribeRealtime</stp>
        <stp>NFO</stp>
        <stp>SBIN-I</stp>
        <stp>LastTradePrice</stp>
        <tr r="B5" s="1"/>
      </tp>
    </main>
    <main first="rtdsrv.8b3aec1705714e96a63bfaedca02bc6a">
      <tp>
        <v>20061000</v>
        <stp/>
        <stp>SubscribeRealtime</stp>
        <stp>NFO</stp>
        <stp>SBIN-I</stp>
        <stp>TotalQtyTraded</stp>
        <tr r="K5" s="1"/>
      </tp>
    </main>
    <main first="rtdsrv.8b3aec1705714e96a63bfaedca02bc6a">
      <tp>
        <v>33072.65</v>
        <stp/>
        <stp>SubscribeRealtime</stp>
        <stp>NFO</stp>
        <stp>BANKNIFTY-I</stp>
        <stp>BuyPrice</stp>
        <tr r="M3" s="1"/>
      </tp>
    </main>
    <main first="rtdsrv.8b3aec1705714e96a63bfaedca02bc6a">
      <tp>
        <v>1452</v>
        <stp/>
        <stp>SubscribeRealtime</stp>
        <stp>NFO</stp>
        <stp>HDFCBANK-I</stp>
        <stp>BuyPrice</stp>
        <tr r="M7" s="1"/>
      </tp>
    </main>
    <main first="rtdsrv.8b3aec1705714e96a63bfaedca02bc6a">
      <tp>
        <v>21414900</v>
        <stp/>
        <stp>SubscribeRealtime</stp>
        <stp>NFO</stp>
        <stp>TATAMOTORS-I</stp>
        <stp>TotalQtyTraded</stp>
        <tr r="K6" s="1"/>
      </tp>
      <tp>
        <v>132900</v>
        <stp/>
        <stp>SubscribeRealtime</stp>
        <stp>NFO</stp>
        <stp>BANKNIFTY-I</stp>
        <stp>OpenInterestChange</stp>
        <tr r="E3" s="1"/>
      </tp>
      <tp>
        <v>307.25</v>
        <stp/>
        <stp>SubscribeRealtime</stp>
        <stp>NFO</stp>
        <stp>TATAMOTORS-I</stp>
        <stp>BuyPrice</stp>
        <tr r="M6" s="1"/>
      </tp>
    </main>
    <main first="rtdsrv.8b3aec1705714e96a63bfaedca02bc6a">
      <tp>
        <v>307.25</v>
        <stp/>
        <stp>SubscribeRealtime</stp>
        <stp>NFO</stp>
        <stp>TATAMOTORS-I</stp>
        <stp>LastTradePrice</stp>
        <tr r="B6" s="1"/>
      </tp>
      <tp>
        <v>27000</v>
        <stp/>
        <stp>SubscribeRealtime</stp>
        <stp>NFO</stp>
        <stp>SBIN-I</stp>
        <stp>LastTradeQty</stp>
        <tr r="J5" s="1"/>
      </tp>
      <tp>
        <v>6.9</v>
        <stp/>
        <stp>SubscribeRealtime</stp>
        <stp>NFO</stp>
        <stp>SBIN-I</stp>
        <stp>PriceChange</stp>
        <tr r="C5" s="1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volatileDependencies" Target="volatileDependenci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val>
            <c:numRef>
              <c:f>Sheet1!$J$13:$J$24</c:f>
              <c:numCache>
                <c:formatCode>General</c:formatCode>
                <c:ptCount val="12"/>
                <c:pt idx="0">
                  <c:v>752250</c:v>
                </c:pt>
                <c:pt idx="1">
                  <c:v>941925</c:v>
                </c:pt>
                <c:pt idx="2">
                  <c:v>2160000</c:v>
                </c:pt>
                <c:pt idx="3">
                  <c:v>1856625</c:v>
                </c:pt>
                <c:pt idx="4">
                  <c:v>3244500</c:v>
                </c:pt>
                <c:pt idx="5">
                  <c:v>4506150</c:v>
                </c:pt>
                <c:pt idx="6">
                  <c:v>3658350</c:v>
                </c:pt>
                <c:pt idx="7">
                  <c:v>6502800</c:v>
                </c:pt>
                <c:pt idx="8">
                  <c:v>2706750</c:v>
                </c:pt>
                <c:pt idx="9">
                  <c:v>3036675</c:v>
                </c:pt>
                <c:pt idx="10">
                  <c:v>1439550</c:v>
                </c:pt>
                <c:pt idx="11">
                  <c:v>622500</c:v>
                </c:pt>
              </c:numCache>
            </c:numRef>
          </c:val>
        </c:ser>
        <c:ser>
          <c:idx val="1"/>
          <c:order val="1"/>
          <c:invertIfNegative val="0"/>
          <c:val>
            <c:numRef>
              <c:f>Sheet1!$L$13:$L$24</c:f>
              <c:numCache>
                <c:formatCode>General</c:formatCode>
                <c:ptCount val="12"/>
                <c:pt idx="0">
                  <c:v>3649050</c:v>
                </c:pt>
                <c:pt idx="1">
                  <c:v>3343200</c:v>
                </c:pt>
                <c:pt idx="2">
                  <c:v>6363675</c:v>
                </c:pt>
                <c:pt idx="3">
                  <c:v>4182225</c:v>
                </c:pt>
                <c:pt idx="4">
                  <c:v>4185375</c:v>
                </c:pt>
                <c:pt idx="5">
                  <c:v>1765950</c:v>
                </c:pt>
                <c:pt idx="6">
                  <c:v>410625</c:v>
                </c:pt>
                <c:pt idx="7">
                  <c:v>1477275</c:v>
                </c:pt>
                <c:pt idx="8">
                  <c:v>52500</c:v>
                </c:pt>
                <c:pt idx="9">
                  <c:v>63000</c:v>
                </c:pt>
                <c:pt idx="10">
                  <c:v>32550</c:v>
                </c:pt>
                <c:pt idx="11">
                  <c:v>36450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1373440"/>
        <c:axId val="211408000"/>
        <c:axId val="0"/>
      </c:bar3DChart>
      <c:catAx>
        <c:axId val="211373440"/>
        <c:scaling>
          <c:orientation val="minMax"/>
        </c:scaling>
        <c:delete val="0"/>
        <c:axPos val="b"/>
        <c:majorTickMark val="out"/>
        <c:minorTickMark val="none"/>
        <c:tickLblPos val="nextTo"/>
        <c:crossAx val="211408000"/>
        <c:crosses val="autoZero"/>
        <c:auto val="1"/>
        <c:lblAlgn val="ctr"/>
        <c:lblOffset val="100"/>
        <c:noMultiLvlLbl val="0"/>
      </c:catAx>
      <c:valAx>
        <c:axId val="211408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13734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7</xdr:row>
      <xdr:rowOff>118110</xdr:rowOff>
    </xdr:from>
    <xdr:to>
      <xdr:col>7</xdr:col>
      <xdr:colOff>518160</xdr:colOff>
      <xdr:row>24</xdr:row>
      <xdr:rowOff>99060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abSelected="1" zoomScale="110" zoomScaleNormal="110" workbookViewId="0">
      <selection activeCell="A2" sqref="A2"/>
    </sheetView>
  </sheetViews>
  <sheetFormatPr defaultRowHeight="15" x14ac:dyDescent="0.25"/>
  <cols>
    <col min="1" max="1" width="14.28515625" bestFit="1" customWidth="1"/>
    <col min="2" max="2" width="12.140625" customWidth="1"/>
    <col min="3" max="3" width="11.7109375" customWidth="1"/>
    <col min="4" max="4" width="15.42578125" customWidth="1"/>
    <col min="5" max="5" width="13.85546875" bestFit="1" customWidth="1"/>
    <col min="6" max="6" width="11.7109375" customWidth="1"/>
    <col min="7" max="7" width="12.42578125" customWidth="1"/>
    <col min="8" max="8" width="11.7109375" customWidth="1"/>
    <col min="9" max="9" width="12.42578125" bestFit="1" customWidth="1"/>
    <col min="10" max="10" width="12.28515625" customWidth="1"/>
    <col min="11" max="11" width="13.85546875" bestFit="1" customWidth="1"/>
    <col min="12" max="12" width="11.28515625" bestFit="1" customWidth="1"/>
    <col min="13" max="13" width="11.85546875" customWidth="1"/>
    <col min="14" max="14" width="13.28515625" customWidth="1"/>
    <col min="15" max="15" width="11.140625" customWidth="1"/>
    <col min="16" max="16" width="11.5703125" customWidth="1"/>
    <col min="17" max="17" width="9.140625" hidden="1" customWidth="1"/>
    <col min="18" max="18" width="32.140625" hidden="1" customWidth="1"/>
    <col min="19" max="19" width="10.5703125" hidden="1" customWidth="1"/>
    <col min="20" max="20" width="11.28515625" customWidth="1"/>
    <col min="21" max="21" width="8.85546875" hidden="1" customWidth="1"/>
  </cols>
  <sheetData>
    <row r="1" spans="1:21" ht="15.75" x14ac:dyDescent="0.25">
      <c r="A1" s="9" t="s">
        <v>1</v>
      </c>
      <c r="B1" s="9" t="s">
        <v>2</v>
      </c>
      <c r="C1" s="9" t="s">
        <v>3</v>
      </c>
      <c r="D1" s="9" t="s">
        <v>4</v>
      </c>
      <c r="E1" s="9" t="s">
        <v>39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R1" s="1"/>
      <c r="S1">
        <v>50</v>
      </c>
    </row>
    <row r="2" spans="1:21" ht="15.75" x14ac:dyDescent="0.25">
      <c r="A2" s="12" t="s">
        <v>0</v>
      </c>
      <c r="B2" s="10">
        <f ca="1">_xll.Nimble_SubscribeRealtime("NFO",A2,"LastTradePrice")</f>
        <v>14762.35</v>
      </c>
      <c r="C2" s="10">
        <f ca="1">_xll.Nimble_SubscribeRealtime("NFO",A2,"PriceChange")</f>
        <v>117.65</v>
      </c>
      <c r="D2" s="10">
        <f ca="1">_xll.Nimble_SubscribeRealtime("NFO",A2,"PriceChangePercentage")</f>
        <v>0.8</v>
      </c>
      <c r="E2" s="10">
        <f ca="1">_xll.Nimble_SubscribeRealtime("NFO",A2,"OpenInterestChange")</f>
        <v>-75</v>
      </c>
      <c r="F2" s="10">
        <f ca="1">_xll.Nimble_SubscribeRealtime("NFO",A2,"Open")</f>
        <v>14702.25</v>
      </c>
      <c r="G2" s="10">
        <f ca="1">_xll.Nimble_SubscribeRealtime("NFO",A2,"High")</f>
        <v>14772</v>
      </c>
      <c r="H2" s="10">
        <f ca="1">_xll.Nimble_SubscribeRealtime("NFO",A2,"Low")</f>
        <v>14685</v>
      </c>
      <c r="I2" s="10">
        <f ca="1">_xll.Nimble_SubscribeRealtime("NFO",A2,"Close")</f>
        <v>14644.7</v>
      </c>
      <c r="J2" s="10">
        <f ca="1">_xll.Nimble_SubscribeRealtime("NFO",A2,"LastTradeQty")</f>
        <v>150</v>
      </c>
      <c r="K2" s="10">
        <f ca="1">_xll.Nimble_SubscribeRealtime("NFO",A2,"TotalQtyTraded")</f>
        <v>2515425</v>
      </c>
      <c r="L2" s="10">
        <f ca="1">_xll.Nimble_SubscribeRealtime("NFO",A2,"OpenInterest")</f>
        <v>8415525</v>
      </c>
      <c r="M2" s="10">
        <f ca="1">_xll.Nimble_SubscribeRealtime("NFO",A2,"BuyPrice")</f>
        <v>14762.35</v>
      </c>
      <c r="N2" s="10">
        <f ca="1">_xll.Nimble_SubscribeRealtime("NFO",A2,"SellPrice")</f>
        <v>14764</v>
      </c>
      <c r="O2" s="10">
        <f ca="1">_xll.Nimble_SubscribeRealtime("NFO",A2,"BuyQty")</f>
        <v>75</v>
      </c>
      <c r="P2" s="10">
        <f ca="1">_xll.Nimble_SubscribeRealtime("NFO",A2,"SellQty")</f>
        <v>525</v>
      </c>
      <c r="R2" s="1"/>
      <c r="S2">
        <v>100</v>
      </c>
    </row>
    <row r="3" spans="1:21" x14ac:dyDescent="0.25">
      <c r="A3" s="13" t="s">
        <v>17</v>
      </c>
      <c r="B3" s="11">
        <f ca="1">_xll.Nimble_SubscribeRealtime("NFO",A3,"LastTradePrice")</f>
        <v>33073.5</v>
      </c>
      <c r="C3" s="10">
        <f ca="1">_xll.Nimble_SubscribeRealtime("NFO",A3,"PriceChange")</f>
        <v>331.55</v>
      </c>
      <c r="D3" s="10">
        <f ca="1">_xll.Nimble_SubscribeRealtime("NFO",A3,"PriceChangePercentage")</f>
        <v>1.01</v>
      </c>
      <c r="E3" s="10">
        <f ca="1">_xll.Nimble_SubscribeRealtime("NFO",A3,"OpenInterestChange")</f>
        <v>132900</v>
      </c>
      <c r="F3" s="11">
        <f ca="1">_xll.Nimble_SubscribeRealtime("NFO",A3,"Open")</f>
        <v>32874</v>
      </c>
      <c r="G3" s="11">
        <f ca="1">_xll.Nimble_SubscribeRealtime("NFO",A3,"High")</f>
        <v>33133.9</v>
      </c>
      <c r="H3" s="11">
        <f ca="1">_xll.Nimble_SubscribeRealtime("NFO",A3,"Low")</f>
        <v>32833.9</v>
      </c>
      <c r="I3" s="11">
        <f ca="1">_xll.Nimble_SubscribeRealtime("NFO",A3,"Close")</f>
        <v>32741.95</v>
      </c>
      <c r="J3" s="11">
        <f ca="1">_xll.Nimble_SubscribeRealtime("NFO",A3,"LastTradeQty")</f>
        <v>125</v>
      </c>
      <c r="K3" s="11">
        <f ca="1">_xll.Nimble_SubscribeRealtime("NFO",A3,"TotalQtyTraded")</f>
        <v>1252225</v>
      </c>
      <c r="L3" s="11">
        <f ca="1">_xll.Nimble_SubscribeRealtime("NFO",A3,"OpenInterest")</f>
        <v>1785350</v>
      </c>
      <c r="M3" s="11">
        <f ca="1">_xll.Nimble_SubscribeRealtime("NFO",A3,"BuyPrice")</f>
        <v>33072.65</v>
      </c>
      <c r="N3" s="11">
        <f ca="1">_xll.Nimble_SubscribeRealtime("NFO",A3,"SellPrice")</f>
        <v>33076.65</v>
      </c>
      <c r="O3" s="11">
        <f ca="1">_xll.Nimble_SubscribeRealtime("NFO",A3,"BuyQty")</f>
        <v>100</v>
      </c>
      <c r="P3" s="11">
        <f ca="1">_xll.Nimble_SubscribeRealtime("NFO",A3,"SellQty")</f>
        <v>25</v>
      </c>
    </row>
    <row r="4" spans="1:21" x14ac:dyDescent="0.25">
      <c r="A4" s="12" t="s">
        <v>22</v>
      </c>
      <c r="B4" s="10">
        <f ca="1">_xll.Nimble_SubscribeRealtime("NFO",A4,"LastTradePrice")</f>
        <v>1997.4</v>
      </c>
      <c r="C4" s="10">
        <f ca="1">_xll.Nimble_SubscribeRealtime("NFO",A4,"PriceChange")</f>
        <v>11.2</v>
      </c>
      <c r="D4" s="10">
        <f ca="1">_xll.Nimble_SubscribeRealtime("NFO",A4,"PriceChangePercentage")</f>
        <v>0.56000000000000005</v>
      </c>
      <c r="E4" s="10">
        <f ca="1">_xll.Nimble_SubscribeRealtime("NFO",A4,"OpenInterestChange")</f>
        <v>-33500</v>
      </c>
      <c r="F4" s="10">
        <f ca="1">_xll.Nimble_SubscribeRealtime("NFO",A4,"Open")</f>
        <v>1997.05</v>
      </c>
      <c r="G4" s="10">
        <f ca="1">_xll.Nimble_SubscribeRealtime("NFO",A4,"High")</f>
        <v>2004</v>
      </c>
      <c r="H4" s="10">
        <f ca="1">_xll.Nimble_SubscribeRealtime("NFO",A4,"Low")</f>
        <v>1978.9</v>
      </c>
      <c r="I4" s="10">
        <f ca="1">_xll.Nimble_SubscribeRealtime("NFO",A4,"Close")</f>
        <v>1986.2</v>
      </c>
      <c r="J4" s="10">
        <f ca="1">_xll.Nimble_SubscribeRealtime("NFO",A4,"LastTradeQty")</f>
        <v>250</v>
      </c>
      <c r="K4" s="10">
        <f ca="1">_xll.Nimble_SubscribeRealtime("NFO",A4,"TotalQtyTraded")</f>
        <v>3038000</v>
      </c>
      <c r="L4" s="10">
        <f ca="1">_xll.Nimble_SubscribeRealtime("NFO",A4,"OpenInterest")</f>
        <v>11551750</v>
      </c>
      <c r="M4" s="10">
        <f ca="1">_xll.Nimble_SubscribeRealtime("NFO",A4,"BuyPrice")</f>
        <v>1997.25</v>
      </c>
      <c r="N4" s="10">
        <f ca="1">_xll.Nimble_SubscribeRealtime("NFO",A4,"SellPrice")</f>
        <v>1997.75</v>
      </c>
      <c r="O4" s="10">
        <f ca="1">_xll.Nimble_SubscribeRealtime("NFO",A4,"BuyQty")</f>
        <v>250</v>
      </c>
      <c r="P4" s="10">
        <f ca="1">_xll.Nimble_SubscribeRealtime("NFO",A4,"SellQty")</f>
        <v>500</v>
      </c>
    </row>
    <row r="5" spans="1:21" x14ac:dyDescent="0.25">
      <c r="A5" s="13" t="s">
        <v>23</v>
      </c>
      <c r="B5" s="11">
        <f ca="1">_xll.Nimble_SubscribeRealtime("NFO",A5,"LastTradePrice")</f>
        <v>360.5</v>
      </c>
      <c r="C5" s="10">
        <f ca="1">_xll.Nimble_SubscribeRealtime("NFO",A5,"PriceChange")</f>
        <v>6.9</v>
      </c>
      <c r="D5" s="10">
        <f ca="1">_xll.Nimble_SubscribeRealtime("NFO",A5,"PriceChangePercentage")</f>
        <v>1.95</v>
      </c>
      <c r="E5" s="10">
        <f ca="1">_xll.Nimble_SubscribeRealtime("NFO",A5,"OpenInterestChange")</f>
        <v>2250000</v>
      </c>
      <c r="F5" s="11">
        <f ca="1">_xll.Nimble_SubscribeRealtime("NFO",A5,"Open")</f>
        <v>356.7</v>
      </c>
      <c r="G5" s="11">
        <f ca="1">_xll.Nimble_SubscribeRealtime("NFO",A5,"High")</f>
        <v>361.8</v>
      </c>
      <c r="H5" s="11">
        <f ca="1">_xll.Nimble_SubscribeRealtime("NFO",A5,"Low")</f>
        <v>356.1</v>
      </c>
      <c r="I5" s="11">
        <f ca="1">_xll.Nimble_SubscribeRealtime("NFO",A5,"Close")</f>
        <v>353.6</v>
      </c>
      <c r="J5" s="11">
        <f ca="1">_xll.Nimble_SubscribeRealtime("NFO",A5,"LastTradeQty")</f>
        <v>27000</v>
      </c>
      <c r="K5" s="11">
        <f ca="1">_xll.Nimble_SubscribeRealtime("NFO",A5,"TotalQtyTraded")</f>
        <v>20061000</v>
      </c>
      <c r="L5" s="11">
        <f ca="1">_xll.Nimble_SubscribeRealtime("NFO",A5,"OpenInterest")</f>
        <v>46815000</v>
      </c>
      <c r="M5" s="11">
        <f ca="1">_xll.Nimble_SubscribeRealtime("NFO",A5,"BuyPrice")</f>
        <v>360.35</v>
      </c>
      <c r="N5" s="11">
        <f ca="1">_xll.Nimble_SubscribeRealtime("NFO",A5,"SellPrice")</f>
        <v>360.5</v>
      </c>
      <c r="O5" s="11">
        <f ca="1">_xll.Nimble_SubscribeRealtime("NFO",A5,"BuyQty")</f>
        <v>3000</v>
      </c>
      <c r="P5" s="11">
        <f ca="1">_xll.Nimble_SubscribeRealtime("NFO",A5,"SellQty")</f>
        <v>12000</v>
      </c>
    </row>
    <row r="6" spans="1:21" x14ac:dyDescent="0.25">
      <c r="A6" s="12" t="s">
        <v>24</v>
      </c>
      <c r="B6" s="10">
        <f ca="1">_xll.Nimble_SubscribeRealtime("NFO",A6,"LastTradePrice")</f>
        <v>307.25</v>
      </c>
      <c r="C6" s="10">
        <f ca="1">_xll.Nimble_SubscribeRealtime("NFO",A6,"PriceChange")</f>
        <v>5</v>
      </c>
      <c r="D6" s="10">
        <f ca="1">_xll.Nimble_SubscribeRealtime("NFO",A6,"PriceChangePercentage")</f>
        <v>1.65</v>
      </c>
      <c r="E6" s="10">
        <f ca="1">_xll.Nimble_SubscribeRealtime("NFO",A6,"OpenInterestChange")</f>
        <v>336300</v>
      </c>
      <c r="F6" s="10">
        <f ca="1">_xll.Nimble_SubscribeRealtime("NFO",A6,"Open")</f>
        <v>303.85000000000002</v>
      </c>
      <c r="G6" s="10">
        <f ca="1">_xll.Nimble_SubscribeRealtime("NFO",A6,"High")</f>
        <v>309.7</v>
      </c>
      <c r="H6" s="10">
        <f ca="1">_xll.Nimble_SubscribeRealtime("NFO",A6,"Low")</f>
        <v>303.85000000000002</v>
      </c>
      <c r="I6" s="10">
        <f ca="1">_xll.Nimble_SubscribeRealtime("NFO",A6,"Close")</f>
        <v>302.25</v>
      </c>
      <c r="J6" s="10">
        <f ca="1">_xll.Nimble_SubscribeRealtime("NFO",A6,"LastTradeQty")</f>
        <v>5700</v>
      </c>
      <c r="K6" s="10">
        <f ca="1">_xll.Nimble_SubscribeRealtime("NFO",A6,"TotalQtyTraded")</f>
        <v>21414900</v>
      </c>
      <c r="L6" s="10">
        <f ca="1">_xll.Nimble_SubscribeRealtime("NFO",A6,"OpenInterest")</f>
        <v>41974800</v>
      </c>
      <c r="M6" s="10">
        <f ca="1">_xll.Nimble_SubscribeRealtime("NFO",A6,"BuyPrice")</f>
        <v>307.25</v>
      </c>
      <c r="N6" s="10">
        <f ca="1">_xll.Nimble_SubscribeRealtime("NFO",A6,"SellPrice")</f>
        <v>307.45</v>
      </c>
      <c r="O6" s="10">
        <f ca="1">_xll.Nimble_SubscribeRealtime("NFO",A6,"BuyQty")</f>
        <v>28500</v>
      </c>
      <c r="P6" s="10">
        <f ca="1">_xll.Nimble_SubscribeRealtime("NFO",A6,"SellQty")</f>
        <v>5700</v>
      </c>
    </row>
    <row r="7" spans="1:21" x14ac:dyDescent="0.25">
      <c r="A7" s="12" t="s">
        <v>25</v>
      </c>
      <c r="B7" s="10">
        <f ca="1">_xll.Nimble_SubscribeRealtime("NFO",A7,"LastTradePrice")</f>
        <v>1452.45</v>
      </c>
      <c r="C7" s="10">
        <f ca="1">_xll.Nimble_SubscribeRealtime("NFO",A7,"PriceChange")</f>
        <v>14.75</v>
      </c>
      <c r="D7" s="10">
        <f ca="1">_xll.Nimble_SubscribeRealtime("NFO",A7,"PriceChangePercentage")</f>
        <v>1.03</v>
      </c>
      <c r="E7" s="10">
        <f ca="1">_xll.Nimble_SubscribeRealtime("NFO",A7,"OpenInterestChange")</f>
        <v>67650</v>
      </c>
      <c r="F7" s="10">
        <f ca="1">_xll.Nimble_SubscribeRealtime("NFO",A7,"Open")</f>
        <v>1436.8</v>
      </c>
      <c r="G7" s="10">
        <f ca="1">_xll.Nimble_SubscribeRealtime("NFO",A7,"High")</f>
        <v>1455.5</v>
      </c>
      <c r="H7" s="10">
        <f ca="1">_xll.Nimble_SubscribeRealtime("NFO",A7,"Low")</f>
        <v>1430</v>
      </c>
      <c r="I7" s="10">
        <f ca="1">_xll.Nimble_SubscribeRealtime("NFO",A7,"Close")</f>
        <v>1437.7</v>
      </c>
      <c r="J7" s="10">
        <f ca="1">_xll.Nimble_SubscribeRealtime("NFO",A7,"LastTradeQty")</f>
        <v>1650</v>
      </c>
      <c r="K7" s="10">
        <f ca="1">_xll.Nimble_SubscribeRealtime("NFO",A7,"TotalQtyTraded")</f>
        <v>5339400</v>
      </c>
      <c r="L7" s="10">
        <f ca="1">_xll.Nimble_SubscribeRealtime("NFO",A7,"OpenInterest")</f>
        <v>15550700</v>
      </c>
      <c r="M7" s="10">
        <f ca="1">_xll.Nimble_SubscribeRealtime("NFO",A7,"BuyPrice")</f>
        <v>1452</v>
      </c>
      <c r="N7" s="10">
        <f ca="1">_xll.Nimble_SubscribeRealtime("NFO",A7,"SellPrice")</f>
        <v>1452.6</v>
      </c>
      <c r="O7" s="10">
        <f ca="1">_xll.Nimble_SubscribeRealtime("NFO",A7,"BuyQty")</f>
        <v>1100</v>
      </c>
      <c r="P7" s="10">
        <f ca="1">_xll.Nimble_SubscribeRealtime("NFO",A7,"SellQty")</f>
        <v>550</v>
      </c>
    </row>
    <row r="8" spans="1:21" ht="15.6" x14ac:dyDescent="0.3">
      <c r="J8" s="24" t="s">
        <v>26</v>
      </c>
      <c r="K8" s="24"/>
      <c r="L8" s="24"/>
      <c r="U8" t="s">
        <v>16</v>
      </c>
    </row>
    <row r="9" spans="1:21" ht="14.45" x14ac:dyDescent="0.3">
      <c r="S9" s="3"/>
    </row>
    <row r="10" spans="1:21" ht="28.9" x14ac:dyDescent="0.3">
      <c r="I10" s="18" t="s">
        <v>32</v>
      </c>
      <c r="J10" s="18" t="s">
        <v>33</v>
      </c>
      <c r="K10" s="18" t="s">
        <v>34</v>
      </c>
      <c r="L10" s="18" t="s">
        <v>35</v>
      </c>
      <c r="M10" s="18" t="s">
        <v>36</v>
      </c>
      <c r="N10" s="19" t="s">
        <v>37</v>
      </c>
      <c r="S10" s="3"/>
    </row>
    <row r="11" spans="1:21" ht="14.45" x14ac:dyDescent="0.3">
      <c r="I11" s="20" t="s">
        <v>27</v>
      </c>
      <c r="J11" s="20">
        <f ca="1">_xll.Nimble_SubscribeRealtime("NFO",P11,"LastTradePrice")</f>
        <v>14762.35</v>
      </c>
      <c r="K11" s="20">
        <v>100</v>
      </c>
      <c r="L11" s="20" t="s">
        <v>38</v>
      </c>
      <c r="M11" s="21">
        <f ca="1">NOW()</f>
        <v>44314.45390104167</v>
      </c>
      <c r="N11" s="22">
        <f ca="1">NOW()</f>
        <v>44314.45390104167</v>
      </c>
      <c r="P11" s="17" t="str">
        <f>I11&amp;S17</f>
        <v>NIFTY-I</v>
      </c>
    </row>
    <row r="12" spans="1:21" ht="14.45" x14ac:dyDescent="0.3">
      <c r="J12" t="s">
        <v>18</v>
      </c>
      <c r="L12" t="s">
        <v>19</v>
      </c>
      <c r="S12" s="3"/>
    </row>
    <row r="13" spans="1:21" ht="15.6" x14ac:dyDescent="0.3">
      <c r="I13" s="4" t="str">
        <f t="shared" ref="I13:I24" ca="1" si="0">IF(J13=MAX($J$13:$J$24),J13,"")</f>
        <v/>
      </c>
      <c r="J13">
        <f ca="1">_xll.Nimble_SubscribeRealtime("NFO",CONCATENATE($R$19&amp;$I$11&amp;$S$19&amp;$L$11&amp;$S$19&amp;$J$12&amp;$S$19&amp;K13),"OpenInterest")</f>
        <v>752250</v>
      </c>
      <c r="K13" s="4">
        <f ca="1">K14-$K$11</f>
        <v>14300</v>
      </c>
      <c r="L13" s="4">
        <f ca="1">_xll.Nimble_SubscribeRealtime("NFO",CONCATENATE($R$19&amp;$I$11&amp;$S$19&amp;$L$11&amp;$S$19&amp;$L$12&amp;$S$19&amp;K13),"OpenInterest")</f>
        <v>3649050</v>
      </c>
      <c r="M13" s="4" t="str">
        <f t="shared" ref="M13:M24" ca="1" si="1">IF(L13=MAX($L$13:$L$24),L13,"")</f>
        <v/>
      </c>
      <c r="N13" s="5">
        <f ca="1">L13/J13</f>
        <v>4.8508474576271183</v>
      </c>
    </row>
    <row r="14" spans="1:21" ht="15.6" x14ac:dyDescent="0.3">
      <c r="I14" s="4" t="str">
        <f t="shared" ca="1" si="0"/>
        <v/>
      </c>
      <c r="J14">
        <f ca="1">_xll.Nimble_SubscribeRealtime("NFO",CONCATENATE($R$19&amp;$I$11&amp;$S$19&amp;$L$11&amp;$S$19&amp;$J$12&amp;$S$19&amp;K14),"OpenInterest")</f>
        <v>941925</v>
      </c>
      <c r="K14" s="4">
        <f ca="1">K15-$K$11</f>
        <v>14400</v>
      </c>
      <c r="L14" s="4">
        <f ca="1">_xll.Nimble_SubscribeRealtime("NFO",CONCATENATE($R$19&amp;$I$11&amp;$S$19&amp;$L$11&amp;$S$19&amp;$L$12&amp;$S$19&amp;K14),"OpenInterest")</f>
        <v>3343200</v>
      </c>
      <c r="M14" s="4" t="str">
        <f t="shared" ca="1" si="1"/>
        <v/>
      </c>
      <c r="N14" s="5">
        <f t="shared" ref="N14:N24" ca="1" si="2">L14/J14</f>
        <v>3.5493271757305518</v>
      </c>
    </row>
    <row r="15" spans="1:21" ht="15.6" x14ac:dyDescent="0.3">
      <c r="I15" s="4" t="str">
        <f t="shared" ca="1" si="0"/>
        <v/>
      </c>
      <c r="J15">
        <f ca="1">_xll.Nimble_SubscribeRealtime("NFO",CONCATENATE($R$19&amp;$I$11&amp;$S$19&amp;$L$11&amp;$S$19&amp;$J$12&amp;$S$19&amp;K15),"OpenInterest")</f>
        <v>2160000</v>
      </c>
      <c r="K15" s="4">
        <f ca="1">K16-$K$11</f>
        <v>14500</v>
      </c>
      <c r="L15" s="4">
        <f ca="1">_xll.Nimble_SubscribeRealtime("NFO",CONCATENATE($R$19&amp;$I$11&amp;$S$19&amp;$L$11&amp;$S$19&amp;$L$12&amp;$S$19&amp;K15),"OpenInterest")</f>
        <v>6363675</v>
      </c>
      <c r="M15" s="4">
        <f t="shared" ca="1" si="1"/>
        <v>6363675</v>
      </c>
      <c r="N15" s="5">
        <f t="shared" ca="1" si="2"/>
        <v>2.9461458333333335</v>
      </c>
    </row>
    <row r="16" spans="1:21" ht="15.6" x14ac:dyDescent="0.3">
      <c r="I16" s="4" t="str">
        <f t="shared" ca="1" si="0"/>
        <v/>
      </c>
      <c r="J16">
        <f ca="1">_xll.Nimble_SubscribeRealtime("NFO",CONCATENATE($R$19&amp;$I$11&amp;$S$19&amp;$L$11&amp;$S$19&amp;$J$12&amp;$S$19&amp;K16),"OpenInterest")</f>
        <v>1856625</v>
      </c>
      <c r="K16" s="4">
        <f ca="1">K17-$K$11</f>
        <v>14600</v>
      </c>
      <c r="L16" s="4">
        <f ca="1">_xll.Nimble_SubscribeRealtime("NFO",CONCATENATE($R$19&amp;$I$11&amp;$S$19&amp;$L$11&amp;$S$19&amp;$L$12&amp;$S$19&amp;K16),"OpenInterest")</f>
        <v>4182225</v>
      </c>
      <c r="M16" s="4" t="str">
        <f t="shared" ca="1" si="1"/>
        <v/>
      </c>
      <c r="N16" s="5">
        <f t="shared" ca="1" si="2"/>
        <v>2.252595435265603</v>
      </c>
    </row>
    <row r="17" spans="9:19" ht="15.6" x14ac:dyDescent="0.3">
      <c r="I17" s="4" t="str">
        <f t="shared" ca="1" si="0"/>
        <v/>
      </c>
      <c r="J17">
        <f ca="1">_xll.Nimble_SubscribeRealtime("NFO",CONCATENATE($R$19&amp;$I$11&amp;$S$19&amp;$L$11&amp;$S$19&amp;$J$12&amp;$S$19&amp;K17),"OpenInterest")</f>
        <v>3244500</v>
      </c>
      <c r="K17" s="4">
        <f ca="1">K18-$K$11</f>
        <v>14700</v>
      </c>
      <c r="L17" s="4">
        <f ca="1">_xll.Nimble_SubscribeRealtime("NFO",CONCATENATE($R$19&amp;$I$11&amp;$S$19&amp;$L$11&amp;$S$19&amp;$L$12&amp;$S$19&amp;K17),"OpenInterest")</f>
        <v>4185375</v>
      </c>
      <c r="M17" s="4" t="str">
        <f t="shared" ca="1" si="1"/>
        <v/>
      </c>
      <c r="N17" s="5">
        <f t="shared" ca="1" si="2"/>
        <v>1.2899907535829866</v>
      </c>
      <c r="R17" t="s">
        <v>27</v>
      </c>
      <c r="S17" s="14" t="s">
        <v>28</v>
      </c>
    </row>
    <row r="18" spans="9:19" ht="15.6" x14ac:dyDescent="0.3">
      <c r="I18" s="6" t="str">
        <f t="shared" ca="1" si="0"/>
        <v/>
      </c>
      <c r="J18">
        <f ca="1">_xll.Nimble_SubscribeRealtime("NFO",CONCATENATE($R$19&amp;$I$11&amp;$S$19&amp;$L$11&amp;$S$19&amp;$J$12&amp;$S$19&amp;K18),"OpenInterest")</f>
        <v>4506150</v>
      </c>
      <c r="K18" s="7">
        <f ca="1">MROUND(J11,K11)</f>
        <v>14800</v>
      </c>
      <c r="L18" s="4">
        <f ca="1">_xll.Nimble_SubscribeRealtime("NFO",CONCATENATE($R$19&amp;$I$11&amp;$S$19&amp;$L$11&amp;$S$19&amp;$L$12&amp;$S$19&amp;K18),"OpenInterest")</f>
        <v>1765950</v>
      </c>
      <c r="M18" s="4" t="str">
        <f t="shared" ca="1" si="1"/>
        <v/>
      </c>
      <c r="N18" s="5">
        <f t="shared" ca="1" si="2"/>
        <v>0.39189773975566727</v>
      </c>
      <c r="R18" t="s">
        <v>29</v>
      </c>
    </row>
    <row r="19" spans="9:19" ht="15.6" x14ac:dyDescent="0.3">
      <c r="I19" s="4" t="str">
        <f t="shared" ca="1" si="0"/>
        <v/>
      </c>
      <c r="J19">
        <f ca="1">_xll.Nimble_SubscribeRealtime("NFO",CONCATENATE($R$19&amp;$I$11&amp;$S$19&amp;$L$11&amp;$S$19&amp;$J$12&amp;$S$19&amp;K19),"OpenInterest")</f>
        <v>3658350</v>
      </c>
      <c r="K19" s="4">
        <f t="shared" ref="K19:K24" ca="1" si="3">K18+$K$11</f>
        <v>14900</v>
      </c>
      <c r="L19" s="4">
        <f ca="1">_xll.Nimble_SubscribeRealtime("NFO",CONCATENATE($R$19&amp;$I$11&amp;$S$19&amp;$L$11&amp;$S$19&amp;$L$12&amp;$S$19&amp;K19),"OpenInterest")</f>
        <v>410625</v>
      </c>
      <c r="M19" s="4" t="str">
        <f t="shared" ca="1" si="1"/>
        <v/>
      </c>
      <c r="N19" s="5">
        <f t="shared" ca="1" si="2"/>
        <v>0.11224322440444463</v>
      </c>
      <c r="R19" t="s">
        <v>30</v>
      </c>
      <c r="S19" t="s">
        <v>31</v>
      </c>
    </row>
    <row r="20" spans="9:19" ht="15.6" x14ac:dyDescent="0.3">
      <c r="I20" s="4">
        <f t="shared" ca="1" si="0"/>
        <v>6502800</v>
      </c>
      <c r="J20">
        <f ca="1">_xll.Nimble_SubscribeRealtime("NFO",CONCATENATE($R$19&amp;$I$11&amp;$S$19&amp;$L$11&amp;$S$19&amp;$J$12&amp;$S$19&amp;K20),"OpenInterest")</f>
        <v>6502800</v>
      </c>
      <c r="K20" s="4">
        <f t="shared" ca="1" si="3"/>
        <v>15000</v>
      </c>
      <c r="L20" s="4">
        <f ca="1">_xll.Nimble_SubscribeRealtime("NFO",CONCATENATE($R$19&amp;$I$11&amp;$S$19&amp;$L$11&amp;$S$19&amp;$L$12&amp;$S$19&amp;K20),"OpenInterest")</f>
        <v>1477275</v>
      </c>
      <c r="M20" s="4" t="str">
        <f t="shared" ca="1" si="1"/>
        <v/>
      </c>
      <c r="N20" s="5">
        <f t="shared" ca="1" si="2"/>
        <v>0.22717521682967337</v>
      </c>
      <c r="R20" s="2"/>
    </row>
    <row r="21" spans="9:19" ht="15.6" x14ac:dyDescent="0.3">
      <c r="I21" s="4" t="str">
        <f t="shared" ca="1" si="0"/>
        <v/>
      </c>
      <c r="J21">
        <f ca="1">_xll.Nimble_SubscribeRealtime("NFO",CONCATENATE($R$19&amp;$I$11&amp;$S$19&amp;$L$11&amp;$S$19&amp;$J$12&amp;$S$19&amp;K21),"OpenInterest")</f>
        <v>2706750</v>
      </c>
      <c r="K21" s="4">
        <f t="shared" ca="1" si="3"/>
        <v>15100</v>
      </c>
      <c r="L21" s="4">
        <f ca="1">_xll.Nimble_SubscribeRealtime("NFO",CONCATENATE($R$19&amp;$I$11&amp;$S$19&amp;$L$11&amp;$S$19&amp;$L$12&amp;$S$19&amp;K21),"OpenInterest")</f>
        <v>52500</v>
      </c>
      <c r="M21" s="4" t="str">
        <f t="shared" ca="1" si="1"/>
        <v/>
      </c>
      <c r="N21" s="5">
        <f t="shared" ca="1" si="2"/>
        <v>1.9395954558049322E-2</v>
      </c>
      <c r="R21" s="15">
        <v>44315</v>
      </c>
      <c r="S21" t="str">
        <f t="shared" ref="S21:S30" si="4">UPPER(TEXT(R21,"ddmmmyyyy"))</f>
        <v>29APR2021</v>
      </c>
    </row>
    <row r="22" spans="9:19" ht="15.6" x14ac:dyDescent="0.3">
      <c r="I22" s="4" t="str">
        <f t="shared" ca="1" si="0"/>
        <v/>
      </c>
      <c r="J22">
        <f ca="1">_xll.Nimble_SubscribeRealtime("NFO",CONCATENATE($R$19&amp;$I$11&amp;$S$19&amp;$L$11&amp;$S$19&amp;$J$12&amp;$S$19&amp;K22),"OpenInterest")</f>
        <v>3036675</v>
      </c>
      <c r="K22" s="4">
        <f t="shared" ca="1" si="3"/>
        <v>15200</v>
      </c>
      <c r="L22" s="4">
        <f ca="1">_xll.Nimble_SubscribeRealtime("NFO",CONCATENATE($R$19&amp;$I$11&amp;$S$19&amp;$L$11&amp;$S$19&amp;$L$12&amp;$S$19&amp;K22),"OpenInterest")</f>
        <v>63000</v>
      </c>
      <c r="M22" s="4" t="str">
        <f t="shared" ca="1" si="1"/>
        <v/>
      </c>
      <c r="N22" s="5">
        <f t="shared" ca="1" si="2"/>
        <v>2.0746375558793745E-2</v>
      </c>
      <c r="R22" s="15">
        <v>44322</v>
      </c>
      <c r="S22" t="str">
        <f t="shared" si="4"/>
        <v>06MAY2021</v>
      </c>
    </row>
    <row r="23" spans="9:19" ht="15.75" x14ac:dyDescent="0.25">
      <c r="I23" s="4" t="str">
        <f t="shared" ca="1" si="0"/>
        <v/>
      </c>
      <c r="J23">
        <f ca="1">_xll.Nimble_SubscribeRealtime("NFO",CONCATENATE($R$19&amp;$I$11&amp;$S$19&amp;$L$11&amp;$S$19&amp;$J$12&amp;$S$19&amp;K23),"OpenInterest")</f>
        <v>1439550</v>
      </c>
      <c r="K23" s="4">
        <f t="shared" ca="1" si="3"/>
        <v>15300</v>
      </c>
      <c r="L23" s="4">
        <f ca="1">_xll.Nimble_SubscribeRealtime("NFO",CONCATENATE($R$19&amp;$I$11&amp;$S$19&amp;$L$11&amp;$S$19&amp;$L$12&amp;$S$19&amp;K23),"OpenInterest")</f>
        <v>32550</v>
      </c>
      <c r="M23" s="4" t="str">
        <f t="shared" ca="1" si="1"/>
        <v/>
      </c>
      <c r="N23" s="5">
        <f t="shared" ca="1" si="2"/>
        <v>2.2611232676878191E-2</v>
      </c>
      <c r="R23" s="3">
        <v>44329</v>
      </c>
      <c r="S23" t="str">
        <f t="shared" si="4"/>
        <v>13MAY2021</v>
      </c>
    </row>
    <row r="24" spans="9:19" ht="15.75" x14ac:dyDescent="0.25">
      <c r="I24" s="4" t="str">
        <f t="shared" ca="1" si="0"/>
        <v/>
      </c>
      <c r="J24">
        <f ca="1">_xll.Nimble_SubscribeRealtime("NFO",CONCATENATE($R$19&amp;$I$11&amp;$S$19&amp;$L$11&amp;$S$19&amp;$J$12&amp;$S$19&amp;K24),"OpenInterest")</f>
        <v>622500</v>
      </c>
      <c r="K24" s="4">
        <f t="shared" ca="1" si="3"/>
        <v>15400</v>
      </c>
      <c r="L24" s="4">
        <f ca="1">_xll.Nimble_SubscribeRealtime("NFO",CONCATENATE($R$19&amp;$I$11&amp;$S$19&amp;$L$11&amp;$S$19&amp;$L$12&amp;$S$19&amp;K24),"OpenInterest")</f>
        <v>36450</v>
      </c>
      <c r="M24" s="4" t="str">
        <f t="shared" ca="1" si="1"/>
        <v/>
      </c>
      <c r="N24" s="5">
        <f t="shared" ca="1" si="2"/>
        <v>5.855421686746988E-2</v>
      </c>
      <c r="R24" s="16">
        <v>44336</v>
      </c>
      <c r="S24" t="str">
        <f t="shared" si="4"/>
        <v>20MAY2021</v>
      </c>
    </row>
    <row r="25" spans="9:19" ht="15.75" x14ac:dyDescent="0.25">
      <c r="I25" s="4" t="s">
        <v>20</v>
      </c>
      <c r="J25" s="4">
        <f ca="1">SUM(J13:J24)</f>
        <v>31428075</v>
      </c>
      <c r="K25" s="4"/>
      <c r="L25" s="4">
        <f ca="1">SUM(L13:L24)</f>
        <v>25561875</v>
      </c>
      <c r="M25" s="4"/>
      <c r="N25" s="4"/>
      <c r="R25" s="3">
        <v>44343</v>
      </c>
      <c r="S25" t="str">
        <f t="shared" si="4"/>
        <v>27MAY2021</v>
      </c>
    </row>
    <row r="26" spans="9:19" ht="15.75" x14ac:dyDescent="0.25">
      <c r="I26" s="4"/>
      <c r="J26" s="4" t="s">
        <v>21</v>
      </c>
      <c r="K26" s="8">
        <f ca="1">L25/J25</f>
        <v>0.81334523352130217</v>
      </c>
      <c r="L26" s="4"/>
      <c r="M26" s="4"/>
      <c r="N26" s="4"/>
      <c r="R26" s="3">
        <v>44350</v>
      </c>
      <c r="S26" t="str">
        <f t="shared" si="4"/>
        <v>03JUN2021</v>
      </c>
    </row>
    <row r="27" spans="9:19" ht="15.75" x14ac:dyDescent="0.25">
      <c r="M27" s="4"/>
      <c r="N27" s="4"/>
      <c r="R27" s="3">
        <v>44357</v>
      </c>
      <c r="S27" t="str">
        <f t="shared" si="4"/>
        <v>10JUN2021</v>
      </c>
    </row>
    <row r="28" spans="9:19" x14ac:dyDescent="0.25">
      <c r="R28" s="23">
        <v>44364</v>
      </c>
      <c r="S28" t="str">
        <f t="shared" si="4"/>
        <v>17JUN2021</v>
      </c>
    </row>
    <row r="29" spans="9:19" x14ac:dyDescent="0.25">
      <c r="R29" s="23">
        <v>44370</v>
      </c>
      <c r="S29" t="str">
        <f t="shared" si="4"/>
        <v>23JUN2021</v>
      </c>
    </row>
    <row r="30" spans="9:19" x14ac:dyDescent="0.25">
      <c r="R30" s="23"/>
    </row>
  </sheetData>
  <mergeCells count="1">
    <mergeCell ref="J8:L8"/>
  </mergeCells>
  <conditionalFormatting sqref="I13:I24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M13:M24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L13:L25">
    <cfRule type="dataBar" priority="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{CB8C504A-2BCF-4F00-9964-34252A6917A6}</x14:id>
        </ext>
      </extLst>
    </cfRule>
  </conditionalFormatting>
  <conditionalFormatting sqref="J13:J2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{BF0E7FB3-B3FE-4FA4-A1C0-DD59098C01AA}</x14:id>
        </ext>
      </extLst>
    </cfRule>
  </conditionalFormatting>
  <dataValidations count="3">
    <dataValidation type="list" allowBlank="1" showInputMessage="1" showErrorMessage="1" sqref="I11">
      <formula1>$R$17:$R$18</formula1>
    </dataValidation>
    <dataValidation type="list" allowBlank="1" showInputMessage="1" showErrorMessage="1" sqref="K11">
      <formula1>$S$1:$S$2</formula1>
    </dataValidation>
    <dataValidation type="list" allowBlank="1" showInputMessage="1" showErrorMessage="1" sqref="L11">
      <formula1>$S$21:$S$26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B8C504A-2BCF-4F00-9964-34252A6917A6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L13:L25</xm:sqref>
        </x14:conditionalFormatting>
        <x14:conditionalFormatting xmlns:xm="http://schemas.microsoft.com/office/excel/2006/main">
          <x14:cfRule type="dataBar" id="{BF0E7FB3-B3FE-4FA4-A1C0-DD59098C01AA}">
            <x14:dataBar minLength="0" maxLength="100" direction="rightToLeft">
              <x14:cfvo type="autoMin"/>
              <x14:cfvo type="autoMax"/>
              <x14:negativeFillColor rgb="FFFF0000"/>
              <x14:axisColor rgb="FF000000"/>
            </x14:dataBar>
          </x14:cfRule>
          <xm:sqref>J13:J24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GFDL Network</dc:creator>
  <cp:lastModifiedBy>GFDL Network</cp:lastModifiedBy>
  <dcterms:created xsi:type="dcterms:W3CDTF">2018-06-19T06:01:38Z</dcterms:created>
  <dcterms:modified xsi:type="dcterms:W3CDTF">2021-04-28T05:23:37Z</dcterms:modified>
</cp:coreProperties>
</file>